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lakecommunications-my.sharepoint.com/personal/harri_pelkonen_blc_fi/Documents/Tiedostot/"/>
    </mc:Choice>
  </mc:AlternateContent>
  <xr:revisionPtr revIDLastSave="0" documentId="8_{53794318-2EBC-4BEA-A155-3FD7A431CB4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Taul1" sheetId="1" r:id="rId1"/>
  </sheets>
  <definedNames>
    <definedName name="_xlnm.Print_Area" localSheetId="0">Taul1!$A$1:$T$63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" i="1" l="1"/>
  <c r="D63" i="1"/>
  <c r="G60" i="1"/>
  <c r="R59" i="1"/>
  <c r="R51" i="1"/>
  <c r="R49" i="1"/>
  <c r="R47" i="1"/>
  <c r="R52" i="1" s="1"/>
  <c r="R44" i="1"/>
  <c r="R31" i="1"/>
  <c r="R30" i="1"/>
  <c r="R29" i="1"/>
  <c r="R28" i="1"/>
  <c r="R25" i="1"/>
  <c r="R23" i="1"/>
  <c r="Y15" i="1"/>
  <c r="Y16" i="1" s="1"/>
  <c r="Y14" i="1"/>
  <c r="R32" i="1" l="1"/>
  <c r="R58" i="1" s="1"/>
  <c r="R61" i="1" s="1"/>
  <c r="Y18" i="1"/>
  <c r="Y17" i="1" s="1"/>
  <c r="Y19" i="1" l="1"/>
  <c r="Y26" i="1"/>
  <c r="Y24" i="1"/>
  <c r="Y22" i="1"/>
  <c r="Y25" i="1"/>
  <c r="Y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5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>Mukana olleiden nimet tähän</t>
        </r>
      </text>
    </comment>
    <comment ref="L25" authorId="0" shapeId="0" xr:uid="{00000000-0006-0000-0000-000010000000}">
      <text>
        <r>
          <rPr>
            <sz val="11"/>
            <color rgb="FF000000"/>
            <rFont val="Calibri"/>
            <family val="2"/>
            <charset val="1"/>
          </rPr>
          <t>Km-määrä, jotka kyytiläiset olivat</t>
        </r>
      </text>
    </comment>
    <comment ref="L26" authorId="0" shapeId="0" xr:uid="{00000000-0006-0000-0000-000011000000}">
      <text>
        <r>
          <rPr>
            <sz val="11"/>
            <color rgb="FF000000"/>
            <rFont val="Calibri"/>
            <family val="2"/>
            <charset val="1"/>
          </rPr>
          <t>Kyytiläisten lukumäärä</t>
        </r>
      </text>
    </comment>
    <comment ref="A28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>Lähtö- ja tulopaikka/paikkakunta</t>
        </r>
      </text>
    </comment>
    <comment ref="A29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>Lähtö- ja tulopaikka/paikkakunta</t>
        </r>
      </text>
    </comment>
    <comment ref="A30" authorId="0" shapeId="0" xr:uid="{00000000-0006-0000-0000-000004000000}">
      <text>
        <r>
          <rPr>
            <sz val="11"/>
            <color rgb="FF000000"/>
            <rFont val="Calibri"/>
            <family val="2"/>
            <charset val="1"/>
          </rPr>
          <t>Lähtö- ja tulopaikka/paikkakunta</t>
        </r>
      </text>
    </comment>
    <comment ref="A31" authorId="0" shapeId="0" xr:uid="{00000000-0006-0000-0000-000005000000}">
      <text>
        <r>
          <rPr>
            <sz val="11"/>
            <color rgb="FF000000"/>
            <rFont val="Calibri"/>
            <family val="2"/>
            <charset val="1"/>
          </rPr>
          <t>Lähtö- ja tulopaikka/paikkakunta</t>
        </r>
      </text>
    </comment>
    <comment ref="A35" authorId="0" shapeId="0" xr:uid="{00000000-0006-0000-0000-000006000000}">
      <text>
        <r>
          <rPr>
            <sz val="11"/>
            <color rgb="FF000000"/>
            <rFont val="Calibri"/>
            <family val="2"/>
            <charset val="1"/>
          </rPr>
          <t xml:space="preserve">Matkareitti, liitä kuitti/kuitit lipuista matkalaskuun
</t>
        </r>
      </text>
    </comment>
    <comment ref="R35" authorId="0" shapeId="0" xr:uid="{00000000-0006-0000-0000-000013000000}">
      <text>
        <r>
          <rPr>
            <sz val="11"/>
            <color rgb="FF000000"/>
            <rFont val="Calibri"/>
            <family val="2"/>
            <charset val="1"/>
          </rPr>
          <t>Lisää lipun hinta kuitista</t>
        </r>
      </text>
    </comment>
    <comment ref="A37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R37" authorId="0" shapeId="0" xr:uid="{00000000-0006-0000-0000-000014000000}">
      <text>
        <r>
          <rPr>
            <sz val="11"/>
            <color rgb="FF000000"/>
            <rFont val="Calibri"/>
            <family val="2"/>
            <charset val="1"/>
          </rPr>
          <t>Lisää lipun hinta kuitista</t>
        </r>
      </text>
    </comment>
    <comment ref="A39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R39" authorId="0" shapeId="0" xr:uid="{00000000-0006-0000-0000-000015000000}">
      <text>
        <r>
          <rPr>
            <sz val="11"/>
            <color rgb="FF000000"/>
            <rFont val="Calibri"/>
            <family val="2"/>
            <charset val="1"/>
          </rPr>
          <t>Lisää lipun hinta kuitista</t>
        </r>
      </text>
    </comment>
    <comment ref="A41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R41" authorId="0" shapeId="0" xr:uid="{00000000-0006-0000-0000-000016000000}">
      <text>
        <r>
          <rPr>
            <sz val="11"/>
            <color rgb="FF000000"/>
            <rFont val="Calibri"/>
            <family val="2"/>
            <charset val="1"/>
          </rPr>
          <t>Lisää hinta kuitista</t>
        </r>
      </text>
    </comment>
    <comment ref="A43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 xml:space="preserve">Lisää muun kustannuksen selitys tähän, mikäli muissa kohdissa ei ole löydy sopivaa vaihtoehtoa
</t>
        </r>
      </text>
    </comment>
    <comment ref="N43" authorId="0" shapeId="0" xr:uid="{00000000-0006-0000-0000-000012000000}">
      <text>
        <r>
          <rPr>
            <sz val="11"/>
            <color rgb="FF000000"/>
            <rFont val="Calibri"/>
            <family val="2"/>
            <charset val="1"/>
          </rPr>
          <t>Esim yömatkaraha, pysäköintimaksu tms.</t>
        </r>
      </text>
    </comment>
    <comment ref="R43" authorId="0" shapeId="0" xr:uid="{00000000-0006-0000-0000-000017000000}">
      <text>
        <r>
          <rPr>
            <sz val="11"/>
            <color rgb="FF000000"/>
            <rFont val="Calibri"/>
            <family val="2"/>
            <charset val="1"/>
          </rPr>
          <t>Lisää summa(t) muista kuluista tähän</t>
        </r>
      </text>
    </comment>
    <comment ref="E47" authorId="0" shapeId="0" xr:uid="{00000000-0006-0000-0000-00000D000000}">
      <text>
        <r>
          <rPr>
            <sz val="11"/>
            <color rgb="FF000000"/>
            <rFont val="Calibri"/>
            <family val="2"/>
            <charset val="1"/>
          </rPr>
          <t>Mikäli toinen vuorokausi ylityy 6 h, niin tulee toinen täysi päiväraha</t>
        </r>
      </text>
    </comment>
    <comment ref="E49" authorId="0" shapeId="0" xr:uid="{00000000-0006-0000-0000-00000E000000}">
      <text>
        <r>
          <rPr>
            <sz val="11"/>
            <color rgb="FF000000"/>
            <rFont val="Calibri"/>
            <family val="2"/>
            <charset val="1"/>
          </rPr>
          <t>Mikäli toinen vuorokausi ylityy 2 h, mutta jää alle 6 h, niin tulee lisäksi puolikas päiväraha.</t>
        </r>
      </text>
    </comment>
    <comment ref="A54" authorId="0" shapeId="0" xr:uid="{00000000-0006-0000-0000-00000B000000}">
      <text>
        <r>
          <rPr>
            <sz val="11"/>
            <color rgb="FF000000"/>
            <rFont val="Calibri"/>
            <family val="2"/>
            <charset val="1"/>
          </rPr>
          <t>Majoituspaikan nimi vain, jos olet itse maksanut majoituksen ja liitä kuitti matkalaskuun</t>
        </r>
      </text>
    </comment>
    <comment ref="R54" authorId="0" shapeId="0" xr:uid="{00000000-0006-0000-0000-000018000000}">
      <text>
        <r>
          <rPr>
            <sz val="11"/>
            <color rgb="FF000000"/>
            <rFont val="Calibri"/>
            <family val="2"/>
            <charset val="1"/>
          </rPr>
          <t>Lisää tähän majoituskustan-nukset kuitista</t>
        </r>
      </text>
    </comment>
    <comment ref="A56" authorId="0" shapeId="0" xr:uid="{00000000-0006-0000-0000-00000C000000}">
      <text>
        <r>
          <rPr>
            <sz val="11"/>
            <color rgb="FF000000"/>
            <rFont val="Calibri"/>
            <family val="2"/>
            <charset val="1"/>
          </rPr>
          <t>Selvitys muista erikseen sovituista palkkioista tähän</t>
        </r>
      </text>
    </comment>
    <comment ref="R56" authorId="0" shapeId="0" xr:uid="{00000000-0006-0000-0000-000019000000}">
      <text>
        <r>
          <rPr>
            <sz val="11"/>
            <color rgb="FF000000"/>
            <rFont val="Calibri"/>
            <family val="2"/>
            <charset val="1"/>
          </rPr>
          <t>Lisää sovittu summa ruutuun</t>
        </r>
      </text>
    </comment>
    <comment ref="G60" authorId="0" shapeId="0" xr:uid="{00000000-0006-0000-0000-00000F000000}">
      <text>
        <r>
          <rPr>
            <sz val="11"/>
            <color rgb="FF000000"/>
            <rFont val="Calibri"/>
            <family val="2"/>
            <charset val="1"/>
          </rPr>
          <t>Tähän päivittyy automaattisesti tulostuspäivämäärä</t>
        </r>
      </text>
    </comment>
    <comment ref="R60" authorId="0" shapeId="0" xr:uid="{00000000-0006-0000-0000-00001A000000}">
      <text>
        <r>
          <rPr>
            <sz val="11"/>
            <color rgb="FF000000"/>
            <rFont val="Calibri"/>
            <family val="2"/>
            <charset val="1"/>
          </rPr>
          <t>Lisää tähän summa, mikäli olet saanut matkasta ennakkomaksua</t>
        </r>
      </text>
    </comment>
  </commentList>
</comments>
</file>

<file path=xl/sharedStrings.xml><?xml version="1.0" encoding="utf-8"?>
<sst xmlns="http://schemas.openxmlformats.org/spreadsheetml/2006/main" count="94" uniqueCount="73">
  <si>
    <t>TUOMAREIDEN MATKALASKU</t>
  </si>
  <si>
    <t>TIlaisuus</t>
  </si>
  <si>
    <t>Aika</t>
  </si>
  <si>
    <t xml:space="preserve"> -</t>
  </si>
  <si>
    <t>Sukunimi</t>
  </si>
  <si>
    <t>Etunimi</t>
  </si>
  <si>
    <t>Arvo tai ammantti</t>
  </si>
  <si>
    <t>Henkilötunnus</t>
  </si>
  <si>
    <t>Vero %</t>
  </si>
  <si>
    <t>Verokunta</t>
  </si>
  <si>
    <t>Lähiosoite</t>
  </si>
  <si>
    <t>Postinumero</t>
  </si>
  <si>
    <t>Postitoimipaikka</t>
  </si>
  <si>
    <t>Tilinumero (IBAN)</t>
  </si>
  <si>
    <t>Matkan alku pvm ja kellon aika</t>
  </si>
  <si>
    <t>Reitti ja kulkuväline J= Juna, B=Bussi, L=Lentokone, T=Taksi, A=Auto</t>
  </si>
  <si>
    <t>Matka päättyi pvm ja kellon aika</t>
  </si>
  <si>
    <t>Salasana</t>
  </si>
  <si>
    <t>Upseeriliitto</t>
  </si>
  <si>
    <t>Oheistaulukko matka-ajan laskemiseksi</t>
  </si>
  <si>
    <t>Lähtöaika (A13 ja D13)</t>
  </si>
  <si>
    <t>Paluuaika (P20 ja S20)</t>
  </si>
  <si>
    <t>Kokonaismatka-aika (Q38)</t>
  </si>
  <si>
    <t>Sisältää täysiä vuorokausia?</t>
  </si>
  <si>
    <t>Täydet vuorokaudet</t>
  </si>
  <si>
    <t>Ylittävät tunnit</t>
  </si>
  <si>
    <t>SELVITYS MATKUSTAMISKUSTANNUKSISTA</t>
  </si>
  <si>
    <t>Korvaus oman auton käytöstä</t>
  </si>
  <si>
    <t>Jäännös oikeuttaa vielä kokopäivärahaan?</t>
  </si>
  <si>
    <t>km</t>
  </si>
  <si>
    <t xml:space="preserve"> =</t>
  </si>
  <si>
    <t>Jäännös oikeuttaa myös puolipäivärahaan?</t>
  </si>
  <si>
    <t>Kyydissä olleet</t>
  </si>
  <si>
    <t>Jäännös oikeuttaa vain kokopäivärahaan?</t>
  </si>
  <si>
    <t>Jäännös oikeuttaa vain puolipäivärahaan?</t>
  </si>
  <si>
    <t>kpl</t>
  </si>
  <si>
    <t>Jäännös oikeuttaa ateriakorvaukseen?</t>
  </si>
  <si>
    <t>Moottoripyörä (M)</t>
  </si>
  <si>
    <t>Mönkijä (M)</t>
  </si>
  <si>
    <t>Mopo (M)</t>
  </si>
  <si>
    <t>Polkupyörä (P)</t>
  </si>
  <si>
    <t>Korvaus oman kulkuneuvon käytöstä</t>
  </si>
  <si>
    <t>Muut matkustamiskustannukset</t>
  </si>
  <si>
    <t>Juna (J)</t>
  </si>
  <si>
    <t>Bussi (B)</t>
  </si>
  <si>
    <t>Lentokone (L)</t>
  </si>
  <si>
    <t>Taksi (T)</t>
  </si>
  <si>
    <t>Muut</t>
  </si>
  <si>
    <t>Matkat yhteensä</t>
  </si>
  <si>
    <t>Päivärahat (Huom! Maksuttomat ateriat pienentävät päivärahan puoleen)</t>
  </si>
  <si>
    <t>Matka-aika</t>
  </si>
  <si>
    <t>Yksi ateria tai ei aterioita</t>
  </si>
  <si>
    <t>kaksi ateriaa</t>
  </si>
  <si>
    <t>Kokopäiväraha (&gt; 10h - 24h)</t>
  </si>
  <si>
    <t>vrk</t>
  </si>
  <si>
    <t>a'</t>
  </si>
  <si>
    <t>ei aterioita</t>
  </si>
  <si>
    <t>yksi ateria</t>
  </si>
  <si>
    <t>Puolipäivärahat (&gt; 6 - 10 h)</t>
  </si>
  <si>
    <t>Ateriakorvaus (&gt; 4 - 6 h)</t>
  </si>
  <si>
    <t xml:space="preserve">Ateriat: </t>
  </si>
  <si>
    <t>Päivärahat yhteensä</t>
  </si>
  <si>
    <t>Majoituskulut</t>
  </si>
  <si>
    <t>Majoituskulut yhteensä</t>
  </si>
  <si>
    <t>Palkkiot</t>
  </si>
  <si>
    <t>Palkkiot yhteensä</t>
  </si>
  <si>
    <t>Vakuutan, että antamani tiedot ovat oikein</t>
  </si>
  <si>
    <t>Kaikki yhteensä</t>
  </si>
  <si>
    <t>Paikka ja Päivä</t>
  </si>
  <si>
    <t>Ennakonpidätys</t>
  </si>
  <si>
    <t>Maksettu ennakko</t>
  </si>
  <si>
    <t>Allakirjoitus</t>
  </si>
  <si>
    <t>Maksetaan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</si>
</sst>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\.m\.yyyy;@"/>
    <numFmt numFmtId="165" formatCode="######\-####"/>
    <numFmt numFmtId="166" formatCode="0.0\ %"/>
    <numFmt numFmtId="167" formatCode="h:mm;@"/>
    <numFmt numFmtId="168" formatCode="h&quot; h &quot;mm&quot; min&quot;"/>
    <numFmt numFmtId="169" formatCode="d&quot; vrk&quot;"/>
    <numFmt numFmtId="170" formatCode="#,##0.00&quot; €&quot;;[Red]\-#,##0.00&quot; €&quot;"/>
    <numFmt numFmtId="171" formatCode="d&quot; vrk &quot;h&quot; h &quot;mm&quot; min&quot;"/>
  </numFmts>
  <fonts count="2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6"/>
      <color rgb="FFFFFFFF"/>
      <name val="Arial"/>
      <family val="2"/>
      <charset val="1"/>
    </font>
    <font>
      <sz val="8"/>
      <color rgb="FFFFFFFF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A6A6A6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808080"/>
      <name val="Arial"/>
      <family val="2"/>
      <charset val="1"/>
    </font>
    <font>
      <b/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6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EE7E5"/>
        <bgColor rgb="FFDDDDDD"/>
      </patternFill>
    </fill>
    <fill>
      <patternFill patternType="solid">
        <fgColor rgb="FFDDDDDD"/>
        <bgColor rgb="FFDEE7E5"/>
      </patternFill>
    </fill>
    <fill>
      <patternFill patternType="solid">
        <fgColor rgb="FFA6A6A6"/>
        <bgColor rgb="FFC0C0C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A6A6A6"/>
      </bottom>
      <diagonal/>
    </border>
    <border>
      <left style="thin">
        <color rgb="FFA6A6A6"/>
      </left>
      <right/>
      <top style="thin">
        <color auto="1"/>
      </top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auto="1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A6A6A6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44">
    <xf numFmtId="0" fontId="0" fillId="0" borderId="0" xfId="0"/>
    <xf numFmtId="0" fontId="9" fillId="0" borderId="13" xfId="0" applyFont="1" applyBorder="1" applyAlignment="1" applyProtection="1">
      <alignment horizontal="left" vertical="center"/>
      <protection locked="0"/>
    </xf>
    <xf numFmtId="167" fontId="9" fillId="3" borderId="13" xfId="0" applyNumberFormat="1" applyFont="1" applyFill="1" applyBorder="1" applyAlignment="1" applyProtection="1">
      <alignment horizontal="center" vertical="center"/>
      <protection locked="0"/>
    </xf>
    <xf numFmtId="164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2" fillId="2" borderId="8" xfId="0" applyNumberFormat="1" applyFont="1" applyFill="1" applyBorder="1" applyAlignment="1" applyProtection="1">
      <alignment horizontal="center" vertical="center"/>
      <protection locked="0"/>
    </xf>
    <xf numFmtId="165" fontId="2" fillId="2" borderId="8" xfId="0" applyNumberFormat="1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hidden="1"/>
    </xf>
    <xf numFmtId="168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12" fillId="0" borderId="18" xfId="0" applyFont="1" applyBorder="1"/>
    <xf numFmtId="0" fontId="2" fillId="0" borderId="7" xfId="0" applyFont="1" applyBorder="1"/>
    <xf numFmtId="0" fontId="3" fillId="0" borderId="1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0" fontId="13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right" wrapText="1"/>
      <protection hidden="1"/>
    </xf>
    <xf numFmtId="0" fontId="14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2" fillId="0" borderId="5" xfId="0" applyFont="1" applyBorder="1"/>
    <xf numFmtId="0" fontId="2" fillId="0" borderId="6" xfId="0" applyFont="1" applyBorder="1"/>
    <xf numFmtId="0" fontId="2" fillId="0" borderId="23" xfId="0" applyFont="1" applyBorder="1" applyAlignment="1">
      <alignment vertical="center"/>
    </xf>
    <xf numFmtId="0" fontId="12" fillId="0" borderId="0" xfId="0" applyFont="1"/>
    <xf numFmtId="0" fontId="12" fillId="0" borderId="24" xfId="0" applyFont="1" applyBorder="1"/>
    <xf numFmtId="0" fontId="12" fillId="0" borderId="0" xfId="0" applyFont="1" applyAlignment="1">
      <alignment horizontal="right"/>
    </xf>
    <xf numFmtId="0" fontId="12" fillId="0" borderId="7" xfId="0" applyFont="1" applyBorder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15" fillId="0" borderId="0" xfId="0" applyFont="1"/>
    <xf numFmtId="0" fontId="2" fillId="0" borderId="2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18" xfId="0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8" xfId="0" applyFont="1" applyBorder="1" applyAlignment="1">
      <alignment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left" vertical="center"/>
    </xf>
    <xf numFmtId="0" fontId="23" fillId="0" borderId="5" xfId="0" applyFont="1" applyBorder="1" applyAlignment="1">
      <alignment vertical="center"/>
    </xf>
    <xf numFmtId="0" fontId="0" fillId="0" borderId="6" xfId="0" applyBorder="1"/>
    <xf numFmtId="0" fontId="2" fillId="0" borderId="29" xfId="0" applyFont="1" applyBorder="1"/>
    <xf numFmtId="0" fontId="0" fillId="0" borderId="23" xfId="0" applyBorder="1"/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2" fillId="4" borderId="29" xfId="0" applyFont="1" applyFill="1" applyBorder="1" applyAlignment="1">
      <alignment vertical="center"/>
    </xf>
    <xf numFmtId="0" fontId="20" fillId="0" borderId="18" xfId="0" applyFont="1" applyBorder="1"/>
    <xf numFmtId="0" fontId="2" fillId="0" borderId="29" xfId="0" applyFont="1" applyBorder="1" applyAlignment="1">
      <alignment vertical="center"/>
    </xf>
    <xf numFmtId="0" fontId="0" fillId="0" borderId="5" xfId="0" applyBorder="1"/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7" fontId="9" fillId="0" borderId="1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167" fontId="9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/>
    </xf>
    <xf numFmtId="22" fontId="6" fillId="0" borderId="0" xfId="0" applyNumberFormat="1" applyFont="1" applyAlignment="1" applyProtection="1">
      <alignment horizontal="center"/>
      <protection hidden="1"/>
    </xf>
    <xf numFmtId="22" fontId="6" fillId="0" borderId="0" xfId="0" applyNumberFormat="1" applyFont="1" applyAlignment="1" applyProtection="1">
      <alignment horizontal="center" vertical="center"/>
      <protection hidden="1"/>
    </xf>
    <xf numFmtId="168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center"/>
      <protection hidden="1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169" fontId="11" fillId="0" borderId="0" xfId="0" applyNumberFormat="1" applyFont="1" applyAlignment="1" applyProtection="1">
      <alignment horizontal="center"/>
      <protection hidden="1"/>
    </xf>
    <xf numFmtId="168" fontId="11" fillId="0" borderId="0" xfId="0" applyNumberFormat="1" applyFont="1" applyAlignment="1" applyProtection="1">
      <alignment horizontal="center"/>
      <protection hidden="1"/>
    </xf>
    <xf numFmtId="167" fontId="9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164" fontId="9" fillId="3" borderId="16" xfId="0" applyNumberFormat="1" applyFont="1" applyFill="1" applyBorder="1" applyAlignment="1" applyProtection="1">
      <alignment horizontal="center" vertical="center"/>
      <protection locked="0"/>
    </xf>
    <xf numFmtId="167" fontId="9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right" vertical="center" wrapText="1"/>
      <protection hidden="1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170" fontId="9" fillId="0" borderId="0" xfId="0" applyNumberFormat="1" applyFont="1" applyAlignment="1">
      <alignment horizontal="center" vertical="center"/>
    </xf>
    <xf numFmtId="170" fontId="13" fillId="0" borderId="20" xfId="0" applyNumberFormat="1" applyFont="1" applyBorder="1" applyAlignment="1">
      <alignment horizontal="right" vertical="center"/>
    </xf>
    <xf numFmtId="0" fontId="5" fillId="0" borderId="18" xfId="0" applyFont="1" applyBorder="1" applyAlignment="1" applyProtection="1">
      <alignment horizontal="right" wrapText="1"/>
      <protection hidden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170" fontId="9" fillId="4" borderId="20" xfId="0" applyNumberFormat="1" applyFont="1" applyFill="1" applyBorder="1" applyAlignment="1">
      <alignment horizontal="right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left" vertical="center"/>
    </xf>
    <xf numFmtId="170" fontId="13" fillId="3" borderId="20" xfId="0" applyNumberFormat="1" applyFont="1" applyFill="1" applyBorder="1" applyAlignment="1" applyProtection="1">
      <alignment horizontal="right" vertical="center"/>
      <protection locked="0"/>
    </xf>
    <xf numFmtId="170" fontId="13" fillId="0" borderId="0" xfId="0" applyNumberFormat="1" applyFont="1" applyAlignment="1" applyProtection="1">
      <alignment horizontal="right" vertical="center"/>
      <protection locked="0"/>
    </xf>
    <xf numFmtId="0" fontId="9" fillId="0" borderId="25" xfId="0" applyFont="1" applyBorder="1" applyAlignment="1">
      <alignment horizontal="left" vertical="center"/>
    </xf>
    <xf numFmtId="170" fontId="9" fillId="4" borderId="26" xfId="0" applyNumberFormat="1" applyFont="1" applyFill="1" applyBorder="1" applyAlignment="1">
      <alignment horizontal="right" vertical="center"/>
    </xf>
    <xf numFmtId="171" fontId="19" fillId="0" borderId="19" xfId="0" applyNumberFormat="1" applyFont="1" applyBorder="1" applyAlignment="1">
      <alignment horizontal="center" vertical="center"/>
    </xf>
    <xf numFmtId="170" fontId="13" fillId="0" borderId="20" xfId="0" applyNumberFormat="1" applyFont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0" fillId="2" borderId="8" xfId="0" applyFill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0" fontId="0" fillId="2" borderId="6" xfId="0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170" fontId="5" fillId="4" borderId="20" xfId="0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170" fontId="11" fillId="4" borderId="2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29" xfId="0" applyBorder="1" applyAlignment="1">
      <alignment horizontal="left"/>
    </xf>
    <xf numFmtId="167" fontId="0" fillId="0" borderId="0" xfId="0" applyNumberFormat="1" applyAlignment="1">
      <alignment horizontal="center"/>
    </xf>
  </cellXfs>
  <cellStyles count="3">
    <cellStyle name="Nimetön1" xfId="1" xr:uid="{00000000-0005-0000-0000-000006000000}"/>
    <cellStyle name="Nimetön2" xfId="2" xr:uid="{00000000-0005-0000-0000-000007000000}"/>
    <cellStyle name="Normaali" xfId="0" builtinId="0"/>
  </cellStyles>
  <dxfs count="1">
    <dxf>
      <font>
        <sz val="11"/>
        <color rgb="FF000000"/>
        <name val="Calibri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E7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000000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18360</xdr:colOff>
      <xdr:row>0</xdr:row>
      <xdr:rowOff>19500</xdr:rowOff>
    </xdr:from>
    <xdr:to>
      <xdr:col>7</xdr:col>
      <xdr:colOff>58080</xdr:colOff>
      <xdr:row>0</xdr:row>
      <xdr:rowOff>574560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t="10938" b="6653"/>
        <a:stretch/>
      </xdr:blipFill>
      <xdr:spPr>
        <a:xfrm>
          <a:off x="18360" y="11880"/>
          <a:ext cx="2144520" cy="562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view="pageBreakPreview" zoomScale="130" zoomScaleNormal="130" zoomScaleSheetLayoutView="130" zoomScalePageLayoutView="160" workbookViewId="0">
      <selection activeCell="AC41" sqref="AC41"/>
    </sheetView>
  </sheetViews>
  <sheetFormatPr defaultColWidth="8.6640625" defaultRowHeight="14.4" x14ac:dyDescent="0.3"/>
  <cols>
    <col min="1" max="8" width="4.33203125" customWidth="1"/>
    <col min="9" max="10" width="3.5546875" customWidth="1"/>
    <col min="11" max="13" width="4.33203125" customWidth="1"/>
    <col min="14" max="14" width="5.6640625" customWidth="1"/>
    <col min="15" max="16" width="3.5546875" customWidth="1"/>
    <col min="17" max="18" width="4.33203125" customWidth="1"/>
    <col min="19" max="19" width="5.5546875" customWidth="1"/>
    <col min="20" max="20" width="4.33203125" customWidth="1"/>
    <col min="21" max="23" width="8.6640625" hidden="1"/>
    <col min="24" max="24" width="10.5546875" hidden="1" customWidth="1"/>
    <col min="25" max="26" width="8.6640625" hidden="1"/>
  </cols>
  <sheetData>
    <row r="1" spans="1:28" s="15" customFormat="1" ht="47.55" customHeight="1" x14ac:dyDescent="0.25">
      <c r="L1" s="15" t="s">
        <v>0</v>
      </c>
    </row>
    <row r="2" spans="1:28" s="17" customFormat="1" ht="8.4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3" t="s">
        <v>2</v>
      </c>
      <c r="L2" s="13"/>
      <c r="M2" s="13"/>
      <c r="N2" s="13"/>
      <c r="O2" s="13"/>
      <c r="P2" s="13"/>
      <c r="Q2" s="13"/>
      <c r="R2" s="13"/>
      <c r="S2" s="13"/>
      <c r="T2" s="16"/>
    </row>
    <row r="3" spans="1:28" s="20" customFormat="1" ht="15.3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1"/>
      <c r="L3" s="11"/>
      <c r="M3" s="11"/>
      <c r="N3" s="11"/>
      <c r="O3" s="18" t="s">
        <v>3</v>
      </c>
      <c r="P3" s="10"/>
      <c r="Q3" s="10"/>
      <c r="R3" s="10"/>
      <c r="S3" s="10"/>
      <c r="T3" s="19"/>
    </row>
    <row r="4" spans="1:28" s="17" customFormat="1" ht="8.4" x14ac:dyDescent="0.3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 t="s">
        <v>5</v>
      </c>
      <c r="L4" s="14"/>
      <c r="M4" s="14"/>
      <c r="N4" s="14"/>
      <c r="O4" s="14"/>
      <c r="P4" s="14"/>
      <c r="Q4" s="14"/>
      <c r="R4" s="14"/>
      <c r="S4" s="14"/>
      <c r="T4" s="14"/>
      <c r="U4" s="21"/>
    </row>
    <row r="5" spans="1:28" s="20" customFormat="1" ht="14.4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8" s="17" customFormat="1" ht="8.4" x14ac:dyDescent="0.3">
      <c r="A6" s="14" t="s">
        <v>6</v>
      </c>
      <c r="B6" s="14"/>
      <c r="C6" s="14"/>
      <c r="D6" s="14"/>
      <c r="E6" s="14"/>
      <c r="F6" s="14"/>
      <c r="G6" s="14"/>
      <c r="H6" s="14" t="s">
        <v>7</v>
      </c>
      <c r="I6" s="14"/>
      <c r="J6" s="14"/>
      <c r="K6" s="14"/>
      <c r="L6" s="14"/>
      <c r="M6" s="14" t="s">
        <v>8</v>
      </c>
      <c r="N6" s="14"/>
      <c r="O6" s="14" t="s">
        <v>9</v>
      </c>
      <c r="P6" s="14"/>
      <c r="Q6" s="14"/>
      <c r="R6" s="14"/>
      <c r="S6" s="14"/>
      <c r="T6" s="14"/>
    </row>
    <row r="7" spans="1:28" s="20" customFormat="1" ht="14.4" customHeight="1" x14ac:dyDescent="0.3">
      <c r="A7" s="9"/>
      <c r="B7" s="9"/>
      <c r="C7" s="9"/>
      <c r="D7" s="9"/>
      <c r="E7" s="9"/>
      <c r="F7" s="9"/>
      <c r="G7" s="9"/>
      <c r="H7" s="8"/>
      <c r="I7" s="8"/>
      <c r="J7" s="8"/>
      <c r="K7" s="8"/>
      <c r="L7" s="8"/>
      <c r="M7" s="7"/>
      <c r="N7" s="7"/>
      <c r="O7" s="9"/>
      <c r="P7" s="9"/>
      <c r="Q7" s="9"/>
      <c r="R7" s="9"/>
      <c r="S7" s="9"/>
      <c r="T7" s="9"/>
    </row>
    <row r="8" spans="1:28" s="17" customFormat="1" ht="8.4" x14ac:dyDescent="0.3">
      <c r="A8" s="14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4" t="s">
        <v>11</v>
      </c>
      <c r="L8" s="14"/>
      <c r="M8" s="14"/>
      <c r="N8" s="14"/>
      <c r="O8" s="14" t="s">
        <v>12</v>
      </c>
      <c r="P8" s="14"/>
      <c r="Q8" s="14"/>
      <c r="R8" s="14"/>
      <c r="S8" s="14"/>
      <c r="T8" s="14"/>
    </row>
    <row r="9" spans="1:28" s="20" customFormat="1" ht="14.4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X9" s="22"/>
    </row>
    <row r="10" spans="1:28" s="17" customFormat="1" ht="8.25" customHeight="1" x14ac:dyDescent="0.3">
      <c r="A10" s="14" t="s">
        <v>13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W10" s="23"/>
      <c r="X10" s="24"/>
      <c r="AA10" s="23"/>
      <c r="AB10" s="23"/>
    </row>
    <row r="11" spans="1:28" s="20" customFormat="1" ht="14.4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X11" s="25"/>
      <c r="Y11" s="26"/>
      <c r="Z11" s="26"/>
    </row>
    <row r="12" spans="1:28" s="17" customFormat="1" ht="8.25" customHeight="1" x14ac:dyDescent="0.3">
      <c r="A12" s="6" t="s">
        <v>14</v>
      </c>
      <c r="B12" s="6"/>
      <c r="C12" s="6"/>
      <c r="D12" s="6"/>
      <c r="E12" s="6"/>
      <c r="F12" s="5" t="s">
        <v>15</v>
      </c>
      <c r="G12" s="5"/>
      <c r="H12" s="5"/>
      <c r="I12" s="5"/>
      <c r="J12" s="5"/>
      <c r="K12" s="5"/>
      <c r="L12" s="5"/>
      <c r="M12" s="5"/>
      <c r="N12" s="5"/>
      <c r="O12" s="5"/>
      <c r="P12" s="4" t="s">
        <v>16</v>
      </c>
      <c r="Q12" s="4"/>
      <c r="R12" s="4"/>
      <c r="S12" s="4"/>
      <c r="T12" s="4"/>
      <c r="V12" s="27" t="s">
        <v>17</v>
      </c>
      <c r="W12" s="28" t="s">
        <v>18</v>
      </c>
      <c r="X12" s="24"/>
      <c r="AA12" s="23"/>
      <c r="AB12" s="23"/>
    </row>
    <row r="13" spans="1:28" s="31" customFormat="1" ht="13.5" customHeight="1" x14ac:dyDescent="0.3">
      <c r="A13" s="3"/>
      <c r="B13" s="3"/>
      <c r="C13" s="3"/>
      <c r="D13" s="2"/>
      <c r="E13" s="2"/>
      <c r="F13" s="29"/>
      <c r="G13" s="1"/>
      <c r="H13" s="1"/>
      <c r="I13" s="1"/>
      <c r="J13" s="1"/>
      <c r="K13" s="1"/>
      <c r="L13" s="1"/>
      <c r="M13" s="1"/>
      <c r="N13" s="1"/>
      <c r="O13" s="1"/>
      <c r="P13" s="92"/>
      <c r="Q13" s="92"/>
      <c r="R13" s="92"/>
      <c r="S13" s="93"/>
      <c r="T13" s="93"/>
      <c r="V13" s="94" t="s">
        <v>19</v>
      </c>
      <c r="W13" s="94"/>
      <c r="X13" s="94"/>
      <c r="Y13" s="94"/>
      <c r="Z13" s="94"/>
    </row>
    <row r="14" spans="1:28" s="31" customFormat="1" ht="13.5" customHeight="1" x14ac:dyDescent="0.25">
      <c r="A14" s="95"/>
      <c r="B14" s="95"/>
      <c r="C14" s="95"/>
      <c r="D14" s="96"/>
      <c r="E14" s="96"/>
      <c r="F14" s="29"/>
      <c r="G14" s="1"/>
      <c r="H14" s="1"/>
      <c r="I14" s="1"/>
      <c r="J14" s="1"/>
      <c r="K14" s="1"/>
      <c r="L14" s="1"/>
      <c r="M14" s="1"/>
      <c r="N14" s="1"/>
      <c r="O14" s="1"/>
      <c r="P14" s="92"/>
      <c r="Q14" s="92"/>
      <c r="R14" s="92"/>
      <c r="S14" s="93"/>
      <c r="T14" s="93"/>
      <c r="V14" s="97" t="s">
        <v>20</v>
      </c>
      <c r="W14" s="97"/>
      <c r="X14" s="97"/>
      <c r="Y14" s="98" t="e">
        <f>VALUE(A13+MID(D13,1,10))</f>
        <v>#VALUE!</v>
      </c>
      <c r="Z14" s="98"/>
    </row>
    <row r="15" spans="1:28" s="31" customFormat="1" ht="13.5" customHeight="1" x14ac:dyDescent="0.25">
      <c r="A15" s="92"/>
      <c r="B15" s="92"/>
      <c r="C15" s="92"/>
      <c r="D15" s="96"/>
      <c r="E15" s="96"/>
      <c r="F15" s="29"/>
      <c r="G15" s="1"/>
      <c r="H15" s="1"/>
      <c r="I15" s="1"/>
      <c r="J15" s="1"/>
      <c r="K15" s="1"/>
      <c r="L15" s="1"/>
      <c r="M15" s="1"/>
      <c r="N15" s="1"/>
      <c r="O15" s="1"/>
      <c r="P15" s="92"/>
      <c r="Q15" s="92"/>
      <c r="R15" s="92"/>
      <c r="S15" s="93"/>
      <c r="T15" s="93"/>
      <c r="V15" s="97" t="s">
        <v>21</v>
      </c>
      <c r="W15" s="97"/>
      <c r="X15" s="97"/>
      <c r="Y15" s="99" t="e">
        <f>VALUE(P20+MID(S20,1,10))</f>
        <v>#VALUE!</v>
      </c>
      <c r="Z15" s="99"/>
    </row>
    <row r="16" spans="1:28" s="31" customFormat="1" ht="13.5" customHeight="1" x14ac:dyDescent="0.25">
      <c r="A16" s="95"/>
      <c r="B16" s="95"/>
      <c r="C16" s="95"/>
      <c r="D16" s="96"/>
      <c r="E16" s="96"/>
      <c r="F16" s="29"/>
      <c r="G16" s="1"/>
      <c r="H16" s="1"/>
      <c r="I16" s="1"/>
      <c r="J16" s="1"/>
      <c r="K16" s="1"/>
      <c r="L16" s="1"/>
      <c r="M16" s="1"/>
      <c r="N16" s="1"/>
      <c r="O16" s="1"/>
      <c r="P16" s="92"/>
      <c r="Q16" s="92"/>
      <c r="R16" s="92"/>
      <c r="S16" s="93"/>
      <c r="T16" s="93"/>
      <c r="V16" s="97" t="s">
        <v>22</v>
      </c>
      <c r="W16" s="97"/>
      <c r="X16" s="97"/>
      <c r="Y16" s="100" t="e">
        <f>SUM(Y15-Y14)</f>
        <v>#VALUE!</v>
      </c>
      <c r="Z16" s="100"/>
    </row>
    <row r="17" spans="1:28" s="31" customFormat="1" ht="13.5" customHeight="1" x14ac:dyDescent="0.25">
      <c r="A17" s="95"/>
      <c r="B17" s="95"/>
      <c r="C17" s="95"/>
      <c r="D17" s="96"/>
      <c r="E17" s="96"/>
      <c r="F17" s="29"/>
      <c r="G17" s="1"/>
      <c r="H17" s="1"/>
      <c r="I17" s="1"/>
      <c r="J17" s="1"/>
      <c r="K17" s="1"/>
      <c r="L17" s="1"/>
      <c r="M17" s="1"/>
      <c r="N17" s="1"/>
      <c r="O17" s="1"/>
      <c r="P17" s="92"/>
      <c r="Q17" s="92"/>
      <c r="R17" s="92"/>
      <c r="S17" s="93"/>
      <c r="T17" s="93"/>
      <c r="V17" s="101" t="s">
        <v>23</v>
      </c>
      <c r="W17" s="101"/>
      <c r="X17" s="101"/>
      <c r="Y17" s="102" t="e">
        <f>IF(Y18&gt;=1,TRUE(),FALSE())</f>
        <v>#VALUE!</v>
      </c>
      <c r="Z17" s="102"/>
    </row>
    <row r="18" spans="1:28" s="31" customFormat="1" ht="13.5" customHeight="1" x14ac:dyDescent="0.25">
      <c r="A18" s="103"/>
      <c r="B18" s="103"/>
      <c r="C18" s="103"/>
      <c r="D18" s="96"/>
      <c r="E18" s="96"/>
      <c r="F18" s="29"/>
      <c r="G18" s="1"/>
      <c r="H18" s="1"/>
      <c r="I18" s="1"/>
      <c r="J18" s="1"/>
      <c r="K18" s="1"/>
      <c r="L18" s="1"/>
      <c r="M18" s="1"/>
      <c r="N18" s="1"/>
      <c r="O18" s="1"/>
      <c r="P18" s="92"/>
      <c r="Q18" s="92"/>
      <c r="R18" s="92"/>
      <c r="S18" s="93"/>
      <c r="T18" s="93"/>
      <c r="V18" s="101" t="s">
        <v>24</v>
      </c>
      <c r="W18" s="101"/>
      <c r="X18" s="101"/>
      <c r="Y18" s="104" t="e">
        <f>TRUNC(Y16,1)-29</f>
        <v>#VALUE!</v>
      </c>
      <c r="Z18" s="104"/>
    </row>
    <row r="19" spans="1:28" s="31" customFormat="1" ht="13.5" customHeight="1" x14ac:dyDescent="0.25">
      <c r="A19" s="103"/>
      <c r="B19" s="103"/>
      <c r="C19" s="103"/>
      <c r="D19" s="96"/>
      <c r="E19" s="96"/>
      <c r="F19" s="29"/>
      <c r="G19" s="1"/>
      <c r="H19" s="1"/>
      <c r="I19" s="1"/>
      <c r="J19" s="1"/>
      <c r="K19" s="1"/>
      <c r="L19" s="1"/>
      <c r="M19" s="1"/>
      <c r="N19" s="1"/>
      <c r="O19" s="1"/>
      <c r="P19" s="92"/>
      <c r="Q19" s="92"/>
      <c r="R19" s="92"/>
      <c r="S19" s="93"/>
      <c r="T19" s="93"/>
      <c r="V19" s="101" t="s">
        <v>25</v>
      </c>
      <c r="W19" s="101"/>
      <c r="X19" s="101"/>
      <c r="Y19" s="105" t="e">
        <f>Y16-Y18</f>
        <v>#VALUE!</v>
      </c>
      <c r="Z19" s="105"/>
    </row>
    <row r="20" spans="1:28" s="31" customFormat="1" ht="13.5" customHeight="1" x14ac:dyDescent="0.25">
      <c r="A20" s="103"/>
      <c r="B20" s="103"/>
      <c r="C20" s="103"/>
      <c r="D20" s="106"/>
      <c r="E20" s="106"/>
      <c r="F20" s="33"/>
      <c r="G20" s="107"/>
      <c r="H20" s="107"/>
      <c r="I20" s="107"/>
      <c r="J20" s="107"/>
      <c r="K20" s="107"/>
      <c r="L20" s="107"/>
      <c r="M20" s="107"/>
      <c r="N20" s="107"/>
      <c r="O20" s="107"/>
      <c r="P20" s="108"/>
      <c r="Q20" s="108"/>
      <c r="R20" s="108"/>
      <c r="S20" s="109"/>
      <c r="T20" s="109"/>
      <c r="X20" s="34"/>
      <c r="Y20" s="35"/>
      <c r="Z20" s="36"/>
    </row>
    <row r="21" spans="1:28" s="15" customFormat="1" ht="13.8" x14ac:dyDescent="0.25">
      <c r="A21" s="37" t="s">
        <v>26</v>
      </c>
      <c r="T21" s="38"/>
      <c r="X21" s="34"/>
      <c r="Y21" s="35"/>
      <c r="Z21" s="36"/>
    </row>
    <row r="22" spans="1:28" s="17" customFormat="1" ht="11.1" customHeight="1" x14ac:dyDescent="0.3">
      <c r="A22" s="39" t="s">
        <v>27</v>
      </c>
      <c r="T22" s="40"/>
      <c r="U22" s="110" t="s">
        <v>28</v>
      </c>
      <c r="V22" s="110"/>
      <c r="W22" s="110"/>
      <c r="X22" s="110"/>
      <c r="Y22" s="41" t="e">
        <f>IF(Y17=TRUE(),(IF(Y19&gt;=TIME(6,1,0),TRUE(),FALSE())))</f>
        <v>#VALUE!</v>
      </c>
      <c r="Z22" s="41"/>
      <c r="AA22" s="23"/>
      <c r="AB22" s="23"/>
    </row>
    <row r="23" spans="1:28" s="20" customFormat="1" ht="13.95" customHeight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2"/>
      <c r="M23" s="112"/>
      <c r="N23" s="31" t="s">
        <v>29</v>
      </c>
      <c r="O23" s="113">
        <v>0.59</v>
      </c>
      <c r="P23" s="113"/>
      <c r="Q23" s="32" t="s">
        <v>30</v>
      </c>
      <c r="R23" s="114">
        <f>SUM(L23*O23)</f>
        <v>0</v>
      </c>
      <c r="S23" s="114"/>
      <c r="T23" s="19"/>
      <c r="U23" s="115" t="s">
        <v>31</v>
      </c>
      <c r="V23" s="115"/>
      <c r="W23" s="115"/>
      <c r="X23" s="115"/>
      <c r="Y23" s="36" t="e">
        <f>IF(Y17=TRUE(),IF(Y22=FALSE(),IF(Y22&gt;TIME(2,1,0),TRUE(),FALSE())))</f>
        <v>#VALUE!</v>
      </c>
      <c r="Z23" s="36"/>
    </row>
    <row r="24" spans="1:28" s="17" customFormat="1" ht="8.25" customHeight="1" x14ac:dyDescent="0.3">
      <c r="A24" s="39" t="s">
        <v>32</v>
      </c>
      <c r="Q24" s="42"/>
      <c r="R24" s="43"/>
      <c r="S24" s="43"/>
      <c r="T24" s="40"/>
      <c r="U24" s="110" t="s">
        <v>33</v>
      </c>
      <c r="V24" s="110"/>
      <c r="W24" s="110"/>
      <c r="X24" s="110"/>
      <c r="Y24" s="41" t="e">
        <f>IF(Y17=FALSE(),IF(Y$60&gt;TIME(10,0,1),TRUE(),FALSE()))</f>
        <v>#VALUE!</v>
      </c>
      <c r="Z24" s="41"/>
      <c r="AA24" s="23"/>
      <c r="AB24" s="23"/>
    </row>
    <row r="25" spans="1:28" s="20" customFormat="1" ht="13.95" customHeight="1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2"/>
      <c r="M25" s="112"/>
      <c r="N25" s="31" t="s">
        <v>29</v>
      </c>
      <c r="O25" s="113">
        <v>0.04</v>
      </c>
      <c r="P25" s="113"/>
      <c r="Q25" s="32" t="s">
        <v>30</v>
      </c>
      <c r="R25" s="114">
        <f>SUM(L25*L26*O25)</f>
        <v>0</v>
      </c>
      <c r="S25" s="114"/>
      <c r="T25" s="19"/>
      <c r="U25" s="115" t="s">
        <v>34</v>
      </c>
      <c r="V25" s="115"/>
      <c r="W25" s="115"/>
      <c r="X25" s="115"/>
      <c r="Y25" s="36" t="e">
        <f>IF(Y17=FALSE(),IF(Y$60=FALSE(),IF(Y$65&gt;TIME(6,1,0),TRUE(),FALSE())))</f>
        <v>#VALUE!</v>
      </c>
      <c r="Z25" s="36"/>
    </row>
    <row r="26" spans="1:28" s="20" customFormat="1" ht="13.95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2"/>
      <c r="M26" s="112"/>
      <c r="N26" s="31" t="s">
        <v>35</v>
      </c>
      <c r="O26" s="32"/>
      <c r="P26" s="32"/>
      <c r="Q26" s="32"/>
      <c r="R26" s="44"/>
      <c r="S26" s="44"/>
      <c r="T26" s="19"/>
      <c r="U26" s="115" t="s">
        <v>36</v>
      </c>
      <c r="V26" s="115"/>
      <c r="W26" s="115"/>
      <c r="X26" s="115"/>
      <c r="Y26" s="36" t="e">
        <f>IF(Y17=FALSE(),IF(Y$66=FALSE(),IF(Y$65=FALSE(),IF(Y$60&gt;TIME(4,0,1),TRUE(),FALSE()))))</f>
        <v>#VALUE!</v>
      </c>
      <c r="Z26" s="36"/>
    </row>
    <row r="27" spans="1:28" s="20" customFormat="1" ht="8.8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  <c r="M27" s="46"/>
      <c r="N27" s="31"/>
      <c r="O27" s="47"/>
      <c r="Q27" s="32"/>
      <c r="R27" s="44"/>
      <c r="S27" s="44"/>
      <c r="U27" s="48"/>
      <c r="V27" s="48"/>
      <c r="W27" s="48"/>
      <c r="X27" s="48"/>
      <c r="Y27" s="36"/>
      <c r="Z27" s="36"/>
    </row>
    <row r="28" spans="1:28" s="15" customFormat="1" x14ac:dyDescent="0.3">
      <c r="A28" s="116"/>
      <c r="B28" s="116"/>
      <c r="C28" s="116"/>
      <c r="D28" s="116"/>
      <c r="E28" s="116"/>
      <c r="F28" s="116"/>
      <c r="G28" s="116"/>
      <c r="H28" s="116"/>
      <c r="I28" s="112"/>
      <c r="J28" s="112"/>
      <c r="K28" s="31" t="s">
        <v>29</v>
      </c>
      <c r="L28" s="49" t="s">
        <v>37</v>
      </c>
      <c r="M28" s="50"/>
      <c r="N28" s="50"/>
      <c r="O28" s="113">
        <v>0.45</v>
      </c>
      <c r="P28" s="113"/>
      <c r="Q28" s="51" t="s">
        <v>30</v>
      </c>
      <c r="R28" s="114">
        <f>SUM(I28*O28)</f>
        <v>0</v>
      </c>
      <c r="S28" s="114"/>
      <c r="T28" s="38"/>
      <c r="X28" s="52"/>
    </row>
    <row r="29" spans="1:28" s="15" customFormat="1" x14ac:dyDescent="0.3">
      <c r="A29" s="116"/>
      <c r="B29" s="116"/>
      <c r="C29" s="116"/>
      <c r="D29" s="116"/>
      <c r="E29" s="116"/>
      <c r="F29" s="116"/>
      <c r="G29" s="116"/>
      <c r="H29" s="116"/>
      <c r="I29" s="112"/>
      <c r="J29" s="112"/>
      <c r="K29" s="31" t="s">
        <v>29</v>
      </c>
      <c r="L29" s="49" t="s">
        <v>38</v>
      </c>
      <c r="M29" s="50"/>
      <c r="N29" s="50"/>
      <c r="O29" s="113">
        <v>1.34</v>
      </c>
      <c r="P29" s="113"/>
      <c r="Q29" s="51" t="s">
        <v>30</v>
      </c>
      <c r="R29" s="114">
        <f>SUM(I29*O29)</f>
        <v>0</v>
      </c>
      <c r="S29" s="114"/>
      <c r="T29" s="38"/>
      <c r="X29" s="52"/>
    </row>
    <row r="30" spans="1:28" s="15" customFormat="1" x14ac:dyDescent="0.3">
      <c r="A30" s="116"/>
      <c r="B30" s="116"/>
      <c r="C30" s="116"/>
      <c r="D30" s="116"/>
      <c r="E30" s="116"/>
      <c r="F30" s="116"/>
      <c r="G30" s="116"/>
      <c r="H30" s="116"/>
      <c r="I30" s="112"/>
      <c r="J30" s="112"/>
      <c r="K30" s="31" t="s">
        <v>29</v>
      </c>
      <c r="L30" s="49" t="s">
        <v>39</v>
      </c>
      <c r="M30" s="30"/>
      <c r="N30" s="30"/>
      <c r="O30" s="113">
        <v>0.24</v>
      </c>
      <c r="P30" s="113"/>
      <c r="Q30" s="51" t="s">
        <v>30</v>
      </c>
      <c r="R30" s="114">
        <f>SUM(I30*O30)</f>
        <v>0</v>
      </c>
      <c r="S30" s="114"/>
      <c r="T30" s="53"/>
      <c r="X30" s="52"/>
    </row>
    <row r="31" spans="1:28" s="15" customFormat="1" x14ac:dyDescent="0.3">
      <c r="A31" s="116"/>
      <c r="B31" s="116"/>
      <c r="C31" s="116"/>
      <c r="D31" s="116"/>
      <c r="E31" s="116"/>
      <c r="F31" s="116"/>
      <c r="G31" s="116"/>
      <c r="H31" s="116"/>
      <c r="I31" s="112"/>
      <c r="J31" s="112"/>
      <c r="K31" s="31" t="s">
        <v>29</v>
      </c>
      <c r="L31" s="49" t="s">
        <v>40</v>
      </c>
      <c r="M31" s="30"/>
      <c r="N31" s="30"/>
      <c r="O31" s="113">
        <v>0.14000000000000001</v>
      </c>
      <c r="P31" s="113"/>
      <c r="Q31" s="51" t="s">
        <v>30</v>
      </c>
      <c r="R31" s="114">
        <f>SUM(I31*O31)</f>
        <v>0</v>
      </c>
      <c r="S31" s="114"/>
      <c r="T31" s="53"/>
      <c r="X31" s="52"/>
    </row>
    <row r="32" spans="1:28" s="15" customFormat="1" x14ac:dyDescent="0.3">
      <c r="A32" s="54"/>
      <c r="B32" s="55"/>
      <c r="C32" s="55"/>
      <c r="D32" s="55"/>
      <c r="E32" s="55"/>
      <c r="F32" s="55"/>
      <c r="G32" s="55"/>
      <c r="H32" s="55"/>
      <c r="I32" s="117" t="s">
        <v>41</v>
      </c>
      <c r="J32" s="117"/>
      <c r="K32" s="117"/>
      <c r="L32" s="117"/>
      <c r="M32" s="117"/>
      <c r="N32" s="117"/>
      <c r="O32" s="117"/>
      <c r="P32" s="117"/>
      <c r="Q32" s="117"/>
      <c r="R32" s="118">
        <f>SUM(R23+R28+R29+R30+R31+R25)</f>
        <v>0</v>
      </c>
      <c r="S32" s="118"/>
      <c r="T32" s="56"/>
      <c r="X32" s="52"/>
    </row>
    <row r="33" spans="1:24" s="15" customFormat="1" ht="8.85" customHeight="1" x14ac:dyDescent="0.3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/>
      <c r="X33" s="52"/>
    </row>
    <row r="34" spans="1:24" s="57" customFormat="1" ht="13.2" x14ac:dyDescent="0.25">
      <c r="A34" s="37" t="s">
        <v>42</v>
      </c>
      <c r="K34" s="58"/>
      <c r="R34" s="59"/>
      <c r="S34" s="59"/>
      <c r="T34" s="60"/>
    </row>
    <row r="35" spans="1:24" s="15" customFormat="1" ht="13.05" customHeight="1" x14ac:dyDescent="0.25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20" t="s">
        <v>43</v>
      </c>
      <c r="O35" s="120"/>
      <c r="P35" s="120"/>
      <c r="Q35" s="120"/>
      <c r="R35" s="121"/>
      <c r="S35" s="121"/>
      <c r="T35" s="38"/>
    </row>
    <row r="36" spans="1:24" s="15" customFormat="1" ht="13.05" customHeight="1" x14ac:dyDescent="0.2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61"/>
      <c r="O36" s="61"/>
      <c r="P36" s="61"/>
      <c r="Q36" s="61"/>
      <c r="R36" s="61"/>
      <c r="S36" s="61"/>
      <c r="T36" s="61"/>
    </row>
    <row r="37" spans="1:24" s="15" customFormat="1" ht="13.05" customHeight="1" x14ac:dyDescent="0.25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20" t="s">
        <v>44</v>
      </c>
      <c r="O37" s="120"/>
      <c r="P37" s="120"/>
      <c r="Q37" s="120"/>
      <c r="R37" s="121"/>
      <c r="S37" s="121"/>
      <c r="T37" s="38"/>
    </row>
    <row r="38" spans="1:24" s="15" customFormat="1" ht="13.05" customHeight="1" x14ac:dyDescent="0.3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62"/>
      <c r="O38" s="62"/>
      <c r="P38" s="62"/>
      <c r="Q38" s="63"/>
      <c r="R38" s="122"/>
      <c r="S38" s="122"/>
      <c r="V38" s="64"/>
    </row>
    <row r="39" spans="1:24" s="15" customFormat="1" ht="13.05" customHeight="1" x14ac:dyDescent="0.25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20" t="s">
        <v>45</v>
      </c>
      <c r="O39" s="120"/>
      <c r="P39" s="120"/>
      <c r="Q39" s="120"/>
      <c r="R39" s="121"/>
      <c r="S39" s="121"/>
      <c r="T39" s="38"/>
    </row>
    <row r="40" spans="1:24" s="15" customFormat="1" ht="13.05" customHeight="1" x14ac:dyDescent="0.3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62"/>
      <c r="O40" s="62"/>
      <c r="P40" s="62"/>
      <c r="Q40" s="62"/>
      <c r="R40"/>
      <c r="S40"/>
      <c r="T40"/>
      <c r="U40"/>
      <c r="V40" s="65"/>
    </row>
    <row r="41" spans="1:24" s="15" customFormat="1" ht="13.05" customHeight="1" x14ac:dyDescent="0.3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20" t="s">
        <v>46</v>
      </c>
      <c r="O41" s="120"/>
      <c r="P41" s="120"/>
      <c r="Q41" s="120"/>
      <c r="R41" s="121"/>
      <c r="S41" s="121"/>
      <c r="T41"/>
      <c r="U41"/>
    </row>
    <row r="42" spans="1:24" ht="13.05" customHeight="1" x14ac:dyDescent="0.3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62"/>
      <c r="O42" s="62"/>
      <c r="P42" s="62"/>
      <c r="Q42" s="62"/>
    </row>
    <row r="43" spans="1:24" ht="13.05" customHeight="1" x14ac:dyDescent="0.3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20" t="s">
        <v>47</v>
      </c>
      <c r="O43" s="120"/>
      <c r="P43" s="120"/>
      <c r="Q43" s="120"/>
      <c r="R43" s="121"/>
      <c r="S43" s="121"/>
      <c r="T43" s="53"/>
    </row>
    <row r="44" spans="1:24" ht="13.05" customHeight="1" x14ac:dyDescent="0.3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23" t="s">
        <v>48</v>
      </c>
      <c r="O44" s="123"/>
      <c r="P44" s="123"/>
      <c r="Q44" s="123"/>
      <c r="R44" s="124">
        <f>SUM(R35+R37+R39+R41+R43)</f>
        <v>0</v>
      </c>
      <c r="S44" s="124"/>
      <c r="T44" s="66"/>
    </row>
    <row r="45" spans="1:24" s="23" customFormat="1" ht="16.5" customHeight="1" x14ac:dyDescent="0.3">
      <c r="A45" s="67" t="s">
        <v>49</v>
      </c>
      <c r="O45" s="68" t="s">
        <v>50</v>
      </c>
      <c r="P45" s="69"/>
      <c r="Q45" s="125"/>
      <c r="R45" s="125"/>
      <c r="S45" s="125"/>
      <c r="T45" s="125"/>
    </row>
    <row r="46" spans="1:24" ht="8.85" customHeight="1" x14ac:dyDescent="0.3">
      <c r="A46" s="70"/>
      <c r="E46" s="71"/>
      <c r="F46" s="72" t="s">
        <v>51</v>
      </c>
      <c r="G46" s="71"/>
      <c r="H46" s="71"/>
      <c r="L46" s="73" t="s">
        <v>52</v>
      </c>
      <c r="T46" s="53"/>
    </row>
    <row r="47" spans="1:24" s="23" customFormat="1" ht="15" customHeight="1" x14ac:dyDescent="0.3">
      <c r="A47" s="74" t="s">
        <v>53</v>
      </c>
      <c r="F47" s="75"/>
      <c r="G47" s="23" t="s">
        <v>54</v>
      </c>
      <c r="H47" s="76" t="s">
        <v>55</v>
      </c>
      <c r="I47" s="126">
        <v>53</v>
      </c>
      <c r="J47" s="126"/>
      <c r="K47" s="76"/>
      <c r="L47" s="75"/>
      <c r="M47" s="23" t="s">
        <v>54</v>
      </c>
      <c r="N47" s="76" t="s">
        <v>55</v>
      </c>
      <c r="O47" s="126">
        <v>25.5</v>
      </c>
      <c r="P47" s="126"/>
      <c r="Q47" s="76" t="s">
        <v>30</v>
      </c>
      <c r="R47" s="114">
        <f>SUM((F47*I47)+(L47*O47))</f>
        <v>0</v>
      </c>
      <c r="S47" s="114"/>
      <c r="T47" s="77"/>
    </row>
    <row r="48" spans="1:24" s="23" customFormat="1" ht="8.85" customHeight="1" x14ac:dyDescent="0.2">
      <c r="A48" s="78"/>
      <c r="F48" s="72" t="s">
        <v>56</v>
      </c>
      <c r="K48" s="76"/>
      <c r="L48" s="73" t="s">
        <v>57</v>
      </c>
      <c r="T48" s="77"/>
    </row>
    <row r="49" spans="1:20" s="23" customFormat="1" ht="14.4" customHeight="1" x14ac:dyDescent="0.3">
      <c r="A49" s="74" t="s">
        <v>58</v>
      </c>
      <c r="E49" s="79"/>
      <c r="F49" s="75"/>
      <c r="G49" s="23" t="s">
        <v>54</v>
      </c>
      <c r="H49" s="76" t="s">
        <v>55</v>
      </c>
      <c r="I49" s="126">
        <v>24</v>
      </c>
      <c r="J49" s="126"/>
      <c r="K49" s="76"/>
      <c r="L49" s="75"/>
      <c r="M49" s="23" t="s">
        <v>54</v>
      </c>
      <c r="N49" s="76" t="s">
        <v>55</v>
      </c>
      <c r="O49" s="126">
        <v>12</v>
      </c>
      <c r="P49" s="126"/>
      <c r="Q49" s="76" t="s">
        <v>30</v>
      </c>
      <c r="R49" s="114">
        <f>SUM((F49*I49)+(L49*O49))</f>
        <v>0</v>
      </c>
      <c r="S49" s="114"/>
      <c r="T49" s="77"/>
    </row>
    <row r="50" spans="1:20" ht="7.5" customHeight="1" x14ac:dyDescent="0.3">
      <c r="A50" s="70"/>
      <c r="F50" s="71"/>
      <c r="G50" s="71"/>
      <c r="T50" s="53"/>
    </row>
    <row r="51" spans="1:20" ht="15" customHeight="1" x14ac:dyDescent="0.3">
      <c r="A51" s="74" t="s">
        <v>59</v>
      </c>
      <c r="B51" s="23"/>
      <c r="C51" s="23"/>
      <c r="D51" s="23"/>
      <c r="E51" s="23"/>
      <c r="G51" s="23"/>
      <c r="K51" s="76"/>
      <c r="L51" s="75"/>
      <c r="M51" s="23" t="s">
        <v>54</v>
      </c>
      <c r="N51" s="76" t="s">
        <v>55</v>
      </c>
      <c r="O51" s="126">
        <v>13.25</v>
      </c>
      <c r="P51" s="126"/>
      <c r="Q51" s="76" t="s">
        <v>30</v>
      </c>
      <c r="R51" s="114">
        <f>SUM(L51*O51)</f>
        <v>0</v>
      </c>
      <c r="S51" s="114"/>
      <c r="T51" s="53"/>
    </row>
    <row r="52" spans="1:20" ht="14.4" customHeight="1" x14ac:dyDescent="0.3">
      <c r="A52" s="80" t="s">
        <v>60</v>
      </c>
      <c r="B52" s="81"/>
      <c r="C52" s="127"/>
      <c r="D52" s="127"/>
      <c r="E52" s="127"/>
      <c r="F52" s="127"/>
      <c r="G52" s="127"/>
      <c r="H52" s="127"/>
      <c r="I52" s="127"/>
      <c r="J52" s="127"/>
      <c r="K52" s="127"/>
      <c r="L52" s="128" t="s">
        <v>61</v>
      </c>
      <c r="M52" s="128"/>
      <c r="N52" s="128"/>
      <c r="O52" s="128"/>
      <c r="P52" s="128"/>
      <c r="Q52" s="82"/>
      <c r="R52" s="118">
        <f>SUM(R47+R49+R51)</f>
        <v>0</v>
      </c>
      <c r="S52" s="118"/>
      <c r="T52" s="83"/>
    </row>
    <row r="53" spans="1:20" s="23" customFormat="1" ht="13.95" customHeight="1" x14ac:dyDescent="0.3">
      <c r="A53" s="129" t="s">
        <v>62</v>
      </c>
      <c r="B53" s="129"/>
      <c r="C53" s="129"/>
      <c r="T53" s="77"/>
    </row>
    <row r="54" spans="1:20" ht="13.05" customHeight="1" x14ac:dyDescent="0.3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1" t="s">
        <v>63</v>
      </c>
      <c r="M54" s="131"/>
      <c r="N54" s="131"/>
      <c r="O54" s="131"/>
      <c r="P54" s="131"/>
      <c r="Q54" s="131"/>
      <c r="R54" s="121"/>
      <c r="S54" s="121"/>
      <c r="T54" s="83"/>
    </row>
    <row r="55" spans="1:20" ht="13.95" customHeight="1" x14ac:dyDescent="0.3">
      <c r="A55" s="132" t="s">
        <v>64</v>
      </c>
      <c r="B55" s="132"/>
      <c r="C55" s="132"/>
      <c r="D55" s="84"/>
      <c r="E55" s="84"/>
      <c r="F55" s="84"/>
      <c r="G55" s="84"/>
      <c r="H55" s="84"/>
      <c r="I55" s="84"/>
      <c r="J55" s="84"/>
      <c r="K55" s="84"/>
      <c r="L55" s="85"/>
      <c r="M55" s="63"/>
      <c r="N55" s="63"/>
      <c r="O55" s="63"/>
      <c r="P55" s="63"/>
      <c r="Q55" s="15"/>
      <c r="R55" s="86"/>
      <c r="S55" s="86"/>
    </row>
    <row r="56" spans="1:20" ht="13.95" customHeight="1" x14ac:dyDescent="0.3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4" t="s">
        <v>65</v>
      </c>
      <c r="M56" s="134"/>
      <c r="N56" s="134"/>
      <c r="O56" s="134"/>
      <c r="P56" s="134"/>
      <c r="Q56" s="134"/>
      <c r="R56" s="121"/>
      <c r="S56" s="121"/>
      <c r="T56" s="81"/>
    </row>
    <row r="57" spans="1:20" ht="8.85" customHeight="1" x14ac:dyDescent="0.3">
      <c r="A57" s="87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63"/>
      <c r="N57" s="63"/>
      <c r="O57" s="63"/>
      <c r="P57" s="63"/>
      <c r="Q57" s="15"/>
      <c r="S57" s="86"/>
    </row>
    <row r="58" spans="1:20" ht="14.4" customHeight="1" x14ac:dyDescent="0.3">
      <c r="A58" s="70" t="s">
        <v>66</v>
      </c>
      <c r="L58" s="135" t="s">
        <v>67</v>
      </c>
      <c r="M58" s="135"/>
      <c r="N58" s="135"/>
      <c r="O58" s="135"/>
      <c r="P58" s="135"/>
      <c r="Q58" s="88"/>
      <c r="R58" s="136">
        <f>SUM(R56+R54+R52+R44+R32)</f>
        <v>0</v>
      </c>
      <c r="S58" s="136"/>
      <c r="T58" s="53"/>
    </row>
    <row r="59" spans="1:20" ht="14.4" customHeight="1" x14ac:dyDescent="0.3">
      <c r="A59" s="89" t="s">
        <v>68</v>
      </c>
      <c r="L59" s="131" t="s">
        <v>69</v>
      </c>
      <c r="M59" s="131"/>
      <c r="N59" s="131"/>
      <c r="O59" s="131"/>
      <c r="P59" s="131"/>
      <c r="Q59" s="90"/>
      <c r="R59" s="114">
        <f>R56*M7</f>
        <v>0</v>
      </c>
      <c r="S59" s="114"/>
      <c r="T59" s="53"/>
    </row>
    <row r="60" spans="1:20" ht="14.4" customHeight="1" x14ac:dyDescent="0.3">
      <c r="A60" s="137"/>
      <c r="B60" s="137"/>
      <c r="C60" s="137"/>
      <c r="D60" s="137"/>
      <c r="E60" s="137"/>
      <c r="F60" s="137"/>
      <c r="G60" s="138">
        <f ca="1">TODAY()</f>
        <v>45678</v>
      </c>
      <c r="H60" s="138"/>
      <c r="I60" s="138"/>
      <c r="J60" s="138"/>
      <c r="L60" s="131" t="s">
        <v>70</v>
      </c>
      <c r="M60" s="131"/>
      <c r="N60" s="131"/>
      <c r="O60" s="131"/>
      <c r="P60" s="131"/>
      <c r="Q60" s="90"/>
      <c r="R60" s="114"/>
      <c r="S60" s="114"/>
      <c r="T60" s="53"/>
    </row>
    <row r="61" spans="1:20" ht="14.4" customHeight="1" x14ac:dyDescent="0.3">
      <c r="A61" s="89" t="s">
        <v>71</v>
      </c>
      <c r="L61" s="135" t="s">
        <v>72</v>
      </c>
      <c r="M61" s="135"/>
      <c r="N61" s="135"/>
      <c r="O61" s="135"/>
      <c r="P61" s="135"/>
      <c r="Q61" s="88"/>
      <c r="R61" s="139">
        <f>SUM(R58-R59-R60)</f>
        <v>0</v>
      </c>
      <c r="S61" s="139"/>
      <c r="T61" s="53"/>
    </row>
    <row r="62" spans="1:20" ht="15" customHeight="1" x14ac:dyDescent="0.3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T62" s="53"/>
    </row>
    <row r="63" spans="1:20" x14ac:dyDescent="0.3">
      <c r="A63" s="91"/>
      <c r="B63" s="81"/>
      <c r="C63" s="81"/>
      <c r="D63" s="141">
        <f>+K5</f>
        <v>0</v>
      </c>
      <c r="E63" s="141"/>
      <c r="F63" s="142">
        <f>+A5</f>
        <v>0</v>
      </c>
      <c r="G63" s="142"/>
      <c r="H63" s="142"/>
      <c r="I63" s="142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3"/>
    </row>
    <row r="64" spans="1:20" x14ac:dyDescent="0.3">
      <c r="D64" s="143"/>
      <c r="E64" s="143"/>
      <c r="F64" s="143"/>
      <c r="G64" s="143"/>
      <c r="H64" s="143"/>
      <c r="I64" s="143"/>
    </row>
  </sheetData>
  <mergeCells count="173">
    <mergeCell ref="A62:K62"/>
    <mergeCell ref="D63:E63"/>
    <mergeCell ref="F63:I63"/>
    <mergeCell ref="D64:I64"/>
    <mergeCell ref="L58:P58"/>
    <mergeCell ref="R58:S58"/>
    <mergeCell ref="L59:P59"/>
    <mergeCell ref="R59:S59"/>
    <mergeCell ref="A60:F60"/>
    <mergeCell ref="G60:J60"/>
    <mergeCell ref="L60:P60"/>
    <mergeCell ref="R60:S60"/>
    <mergeCell ref="L61:P61"/>
    <mergeCell ref="R61:S61"/>
    <mergeCell ref="C52:K52"/>
    <mergeCell ref="L52:P52"/>
    <mergeCell ref="R52:S52"/>
    <mergeCell ref="A53:C53"/>
    <mergeCell ref="A54:K54"/>
    <mergeCell ref="L54:Q54"/>
    <mergeCell ref="R54:S54"/>
    <mergeCell ref="A55:C55"/>
    <mergeCell ref="A56:K56"/>
    <mergeCell ref="L56:Q56"/>
    <mergeCell ref="R56:S56"/>
    <mergeCell ref="Q45:T45"/>
    <mergeCell ref="I47:J47"/>
    <mergeCell ref="O47:P47"/>
    <mergeCell ref="R47:S47"/>
    <mergeCell ref="I49:J49"/>
    <mergeCell ref="O49:P49"/>
    <mergeCell ref="R49:S49"/>
    <mergeCell ref="O51:P51"/>
    <mergeCell ref="R51:S51"/>
    <mergeCell ref="A40:M40"/>
    <mergeCell ref="A41:M41"/>
    <mergeCell ref="N41:Q41"/>
    <mergeCell ref="R41:S41"/>
    <mergeCell ref="A42:M42"/>
    <mergeCell ref="A43:M43"/>
    <mergeCell ref="N43:Q43"/>
    <mergeCell ref="R43:S43"/>
    <mergeCell ref="A44:M44"/>
    <mergeCell ref="N44:Q44"/>
    <mergeCell ref="R44:S44"/>
    <mergeCell ref="A36:M36"/>
    <mergeCell ref="A37:M37"/>
    <mergeCell ref="N37:Q37"/>
    <mergeCell ref="R37:S37"/>
    <mergeCell ref="A38:M38"/>
    <mergeCell ref="R38:S38"/>
    <mergeCell ref="A39:M39"/>
    <mergeCell ref="N39:Q39"/>
    <mergeCell ref="R39:S39"/>
    <mergeCell ref="A31:H31"/>
    <mergeCell ref="I31:J31"/>
    <mergeCell ref="O31:P31"/>
    <mergeCell ref="R31:S31"/>
    <mergeCell ref="I32:Q32"/>
    <mergeCell ref="R32:S32"/>
    <mergeCell ref="A35:M35"/>
    <mergeCell ref="N35:Q35"/>
    <mergeCell ref="R35:S35"/>
    <mergeCell ref="A28:H28"/>
    <mergeCell ref="I28:J28"/>
    <mergeCell ref="O28:P28"/>
    <mergeCell ref="R28:S28"/>
    <mergeCell ref="A29:H29"/>
    <mergeCell ref="I29:J29"/>
    <mergeCell ref="O29:P29"/>
    <mergeCell ref="R29:S29"/>
    <mergeCell ref="A30:H30"/>
    <mergeCell ref="I30:J30"/>
    <mergeCell ref="O30:P30"/>
    <mergeCell ref="R30:S30"/>
    <mergeCell ref="U24:X24"/>
    <mergeCell ref="A25:F25"/>
    <mergeCell ref="G25:K25"/>
    <mergeCell ref="L25:M25"/>
    <mergeCell ref="O25:P25"/>
    <mergeCell ref="R25:S25"/>
    <mergeCell ref="U25:X25"/>
    <mergeCell ref="A26:F26"/>
    <mergeCell ref="G26:K26"/>
    <mergeCell ref="L26:M26"/>
    <mergeCell ref="U26:X26"/>
    <mergeCell ref="A20:C20"/>
    <mergeCell ref="D20:E20"/>
    <mergeCell ref="G20:O20"/>
    <mergeCell ref="P20:R20"/>
    <mergeCell ref="S20:T20"/>
    <mergeCell ref="U22:X22"/>
    <mergeCell ref="A23:K23"/>
    <mergeCell ref="L23:M23"/>
    <mergeCell ref="O23:P23"/>
    <mergeCell ref="R23:S23"/>
    <mergeCell ref="U23:X23"/>
    <mergeCell ref="A18:C18"/>
    <mergeCell ref="D18:E18"/>
    <mergeCell ref="G18:O18"/>
    <mergeCell ref="P18:R18"/>
    <mergeCell ref="S18:T18"/>
    <mergeCell ref="V18:X18"/>
    <mergeCell ref="Y18:Z18"/>
    <mergeCell ref="A19:C19"/>
    <mergeCell ref="D19:E19"/>
    <mergeCell ref="G19:O19"/>
    <mergeCell ref="P19:R19"/>
    <mergeCell ref="S19:T19"/>
    <mergeCell ref="V19:X19"/>
    <mergeCell ref="Y19:Z19"/>
    <mergeCell ref="A16:C16"/>
    <mergeCell ref="D16:E16"/>
    <mergeCell ref="G16:O16"/>
    <mergeCell ref="P16:R16"/>
    <mergeCell ref="S16:T16"/>
    <mergeCell ref="V16:X16"/>
    <mergeCell ref="Y16:Z16"/>
    <mergeCell ref="A17:C17"/>
    <mergeCell ref="D17:E17"/>
    <mergeCell ref="G17:O17"/>
    <mergeCell ref="P17:R17"/>
    <mergeCell ref="S17:T17"/>
    <mergeCell ref="V17:X17"/>
    <mergeCell ref="Y17:Z17"/>
    <mergeCell ref="V13:Z13"/>
    <mergeCell ref="A14:C14"/>
    <mergeCell ref="D14:E14"/>
    <mergeCell ref="G14:O14"/>
    <mergeCell ref="P14:R14"/>
    <mergeCell ref="S14:T14"/>
    <mergeCell ref="V14:X14"/>
    <mergeCell ref="Y14:Z14"/>
    <mergeCell ref="A15:C15"/>
    <mergeCell ref="D15:E15"/>
    <mergeCell ref="G15:O15"/>
    <mergeCell ref="P15:R15"/>
    <mergeCell ref="S15:T15"/>
    <mergeCell ref="V15:X15"/>
    <mergeCell ref="Y15:Z15"/>
    <mergeCell ref="A9:J9"/>
    <mergeCell ref="K9:N9"/>
    <mergeCell ref="O9:T9"/>
    <mergeCell ref="A10:T10"/>
    <mergeCell ref="A11:T11"/>
    <mergeCell ref="A12:E12"/>
    <mergeCell ref="F12:O12"/>
    <mergeCell ref="P12:T12"/>
    <mergeCell ref="A13:C13"/>
    <mergeCell ref="D13:E13"/>
    <mergeCell ref="G13:O13"/>
    <mergeCell ref="P13:R13"/>
    <mergeCell ref="S13:T13"/>
    <mergeCell ref="A6:G6"/>
    <mergeCell ref="H6:L6"/>
    <mergeCell ref="M6:N6"/>
    <mergeCell ref="O6:T6"/>
    <mergeCell ref="A7:G7"/>
    <mergeCell ref="H7:L7"/>
    <mergeCell ref="M7:N7"/>
    <mergeCell ref="O7:T7"/>
    <mergeCell ref="A8:J8"/>
    <mergeCell ref="K8:N8"/>
    <mergeCell ref="O8:T8"/>
    <mergeCell ref="A2:J2"/>
    <mergeCell ref="K2:S2"/>
    <mergeCell ref="A3:J3"/>
    <mergeCell ref="K3:N3"/>
    <mergeCell ref="P3:S3"/>
    <mergeCell ref="A4:J4"/>
    <mergeCell ref="K4:T4"/>
    <mergeCell ref="A5:J5"/>
    <mergeCell ref="K5:T5"/>
  </mergeCells>
  <conditionalFormatting sqref="D63:I63">
    <cfRule type="cellIs" dxfId="0" priority="2" operator="equal">
      <formula>0</formula>
    </cfRule>
  </conditionalFormatting>
  <pageMargins left="0.7" right="0.7" top="0.75" bottom="0.75" header="0.51180555555555496" footer="0.51180555555555496"/>
  <pageSetup paperSize="9" scale="87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Valtori TUVE-yksikkö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Pelkonen Harri PV JPR</dc:creator>
  <dc:description/>
  <cp:lastModifiedBy>Harri Pelkonen</cp:lastModifiedBy>
  <cp:revision>12</cp:revision>
  <cp:lastPrinted>2023-10-16T11:10:17Z</cp:lastPrinted>
  <dcterms:created xsi:type="dcterms:W3CDTF">2022-03-31T05:12:01Z</dcterms:created>
  <dcterms:modified xsi:type="dcterms:W3CDTF">2025-01-21T07:27:28Z</dcterms:modified>
  <dc:language>fi-FI</dc:language>
</cp:coreProperties>
</file>